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15948" windowHeight="55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37" i="1" l="1"/>
  <c r="H37" i="1"/>
  <c r="C37" i="1"/>
  <c r="C19" i="1" l="1"/>
  <c r="M19" i="1" l="1"/>
  <c r="H19" i="1"/>
  <c r="N19" i="1"/>
  <c r="N20" i="1" s="1"/>
  <c r="N21" i="1" s="1"/>
  <c r="N22" i="1" s="1"/>
  <c r="N23" i="1" s="1"/>
  <c r="N25" i="1" s="1"/>
  <c r="N26" i="1" s="1"/>
  <c r="N27" i="1" s="1"/>
  <c r="N28" i="1" s="1"/>
  <c r="N29" i="1" s="1"/>
  <c r="N30" i="1" s="1"/>
  <c r="I19" i="1"/>
  <c r="I20" i="1" s="1"/>
  <c r="I21" i="1" s="1"/>
  <c r="I22" i="1" s="1"/>
  <c r="I23" i="1" s="1"/>
  <c r="I25" i="1" s="1"/>
  <c r="I26" i="1" s="1"/>
  <c r="I27" i="1" s="1"/>
  <c r="I28" i="1" s="1"/>
  <c r="I29" i="1" s="1"/>
  <c r="I30" i="1" s="1"/>
  <c r="C18" i="1"/>
  <c r="D19" i="1"/>
  <c r="D20" i="1" s="1"/>
  <c r="D21" i="1" s="1"/>
  <c r="D22" i="1" s="1"/>
  <c r="D23" i="1" s="1"/>
  <c r="D25" i="1" s="1"/>
  <c r="D26" i="1" s="1"/>
  <c r="D27" i="1" s="1"/>
  <c r="D28" i="1" s="1"/>
  <c r="D29" i="1" s="1"/>
  <c r="D30" i="1" s="1"/>
  <c r="M20" i="1" l="1"/>
  <c r="M21" i="1" s="1"/>
  <c r="M22" i="1" s="1"/>
  <c r="M23" i="1" s="1"/>
  <c r="M25" i="1" s="1"/>
  <c r="H20" i="1"/>
  <c r="H21" i="1" s="1"/>
  <c r="H22" i="1" s="1"/>
  <c r="H23" i="1" s="1"/>
  <c r="H25" i="1" s="1"/>
  <c r="H26" i="1" s="1"/>
  <c r="H27" i="1" s="1"/>
  <c r="H28" i="1" s="1"/>
  <c r="H29" i="1" s="1"/>
  <c r="H30" i="1" s="1"/>
  <c r="C20" i="1"/>
  <c r="M18" i="1"/>
  <c r="H18" i="1"/>
  <c r="M26" i="1" l="1"/>
  <c r="M27" i="1" s="1"/>
  <c r="M28" i="1" s="1"/>
  <c r="M29" i="1" s="1"/>
  <c r="M30" i="1" s="1"/>
  <c r="H33" i="1"/>
  <c r="H34" i="1" s="1"/>
  <c r="C21" i="1"/>
  <c r="C22" i="1" s="1"/>
  <c r="C23" i="1" s="1"/>
  <c r="C25" i="1" s="1"/>
  <c r="C26" i="1" s="1"/>
  <c r="C27" i="1" s="1"/>
  <c r="C28" i="1" s="1"/>
  <c r="C29" i="1" s="1"/>
  <c r="C30" i="1" s="1"/>
  <c r="M33" i="1" l="1"/>
  <c r="M34" i="1" s="1"/>
  <c r="C33" i="1"/>
  <c r="C34" i="1" s="1"/>
  <c r="H35" i="1"/>
  <c r="C35" i="1" l="1"/>
  <c r="M35" i="1"/>
</calcChain>
</file>

<file path=xl/sharedStrings.xml><?xml version="1.0" encoding="utf-8"?>
<sst xmlns="http://schemas.openxmlformats.org/spreadsheetml/2006/main" count="92" uniqueCount="37">
  <si>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</si>
  <si>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</si>
  <si>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</si>
  <si>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</si>
  <si>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</si>
  <si>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</si>
  <si>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</si>
  <si>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</si>
  <si>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</si>
  <si>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</si>
  <si>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</si>
  <si>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</si>
  <si>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Square footage</t>
  </si>
  <si>
    <t>Monthly rent</t>
  </si>
  <si>
    <t>Bump</t>
  </si>
  <si>
    <t>Option 1</t>
  </si>
  <si>
    <t>Option 2</t>
  </si>
  <si>
    <t>Option 3</t>
  </si>
  <si>
    <t>NPV</t>
  </si>
  <si>
    <t>Monthly CAM</t>
  </si>
  <si>
    <t>Commission costs</t>
  </si>
  <si>
    <t>Commissions</t>
  </si>
  <si>
    <t>Discount Rate</t>
  </si>
  <si>
    <t>Free months</t>
  </si>
  <si>
    <t>Free Months</t>
  </si>
  <si>
    <t>Free Period</t>
  </si>
  <si>
    <t xml:space="preserve"> </t>
  </si>
  <si>
    <t>Base Rent Rate</t>
  </si>
  <si>
    <t>CAM/Tax/Ins/Land.</t>
  </si>
  <si>
    <t>Adjust the yellow area only, then compare leases.</t>
  </si>
  <si>
    <t>Calculates the Net Present Value of 3 different lease scenarios after free rent, TIs and commissions.</t>
  </si>
  <si>
    <t>By Alan Callioni</t>
  </si>
  <si>
    <t xml:space="preserve">Lease Analysis &amp; Comparison </t>
  </si>
  <si>
    <t>Notes</t>
  </si>
  <si>
    <t>Net Base Rent</t>
  </si>
  <si>
    <t>Base Rent after TI costs</t>
  </si>
  <si>
    <t>TI Costs (ENTER AS NEG.)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</si>
</sst>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0_);[Red]\(0.00\)"/>
  </numFmts>
  <fonts count="11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3"/>
      <name val="Trajan Pro"/>
      <family val="1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2"/>
      <color rgb="FFC00000"/>
      <name val="Arial"/>
      <family val="2"/>
    </font>
    <font>
      <b/>
      <sz val="16"/>
      <color rgb="FF0000FF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22"/>
      <color theme="3"/>
      <name val="Trajan Pro"/>
      <family val="1"/>
    </font>
    <font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1" fillId="0" borderId="2" xfId="0" applyFont="1" applyBorder="1"/>
    <xf numFmtId="164" fontId="1" fillId="0" borderId="0" xfId="0" applyNumberFormat="1" applyFont="1"/>
    <xf numFmtId="0" fontId="0" fillId="0" borderId="2" xfId="0" applyFont="1" applyBorder="1"/>
    <xf numFmtId="8" fontId="0" fillId="0" borderId="0" xfId="0" applyNumberFormat="1"/>
    <xf numFmtId="0" fontId="6" fillId="0" borderId="2" xfId="0" applyFont="1" applyBorder="1"/>
    <xf numFmtId="0" fontId="6" fillId="0" borderId="0" xfId="0" applyFont="1"/>
    <xf numFmtId="0" fontId="8" fillId="0" borderId="0" xfId="0" applyFont="1"/>
    <xf numFmtId="0" fontId="9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10" fillId="0" borderId="0" xfId="0" applyFont="1" applyProtection="1"/>
    <xf numFmtId="0" fontId="1" fillId="0" borderId="0" xfId="0" applyFont="1" applyProtection="1"/>
    <xf numFmtId="0" fontId="7" fillId="0" borderId="0" xfId="0" applyFont="1" applyProtection="1"/>
    <xf numFmtId="0" fontId="6" fillId="3" borderId="3" xfId="0" applyFont="1" applyFill="1" applyBorder="1"/>
    <xf numFmtId="0" fontId="6" fillId="3" borderId="1" xfId="0" applyFont="1" applyFill="1" applyBorder="1"/>
    <xf numFmtId="0" fontId="6" fillId="3" borderId="4" xfId="0" applyFont="1" applyFill="1" applyBorder="1"/>
    <xf numFmtId="0" fontId="1" fillId="3" borderId="0" xfId="0" applyFont="1" applyFill="1"/>
    <xf numFmtId="0" fontId="0" fillId="3" borderId="0" xfId="0" applyFill="1"/>
    <xf numFmtId="0" fontId="0" fillId="3" borderId="2" xfId="0" applyFill="1" applyBorder="1"/>
    <xf numFmtId="164" fontId="0" fillId="3" borderId="0" xfId="0" applyNumberFormat="1" applyFill="1"/>
    <xf numFmtId="0" fontId="1" fillId="3" borderId="2" xfId="0" applyFont="1" applyFill="1" applyBorder="1"/>
    <xf numFmtId="0" fontId="0" fillId="3" borderId="0" xfId="0" applyFont="1" applyFill="1"/>
    <xf numFmtId="0" fontId="0" fillId="3" borderId="2" xfId="0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0" fillId="3" borderId="1" xfId="0" applyFill="1" applyBorder="1"/>
    <xf numFmtId="164" fontId="1" fillId="3" borderId="0" xfId="0" applyNumberFormat="1" applyFont="1" applyFill="1"/>
    <xf numFmtId="164" fontId="1" fillId="3" borderId="5" xfId="0" applyNumberFormat="1" applyFont="1" applyFill="1" applyBorder="1"/>
    <xf numFmtId="8" fontId="1" fillId="3" borderId="0" xfId="0" applyNumberFormat="1" applyFont="1" applyFill="1"/>
    <xf numFmtId="0" fontId="6" fillId="3" borderId="0" xfId="0" applyFont="1" applyFill="1"/>
    <xf numFmtId="0" fontId="6" fillId="3" borderId="2" xfId="0" applyFont="1" applyFill="1" applyBorder="1"/>
    <xf numFmtId="164" fontId="0" fillId="3" borderId="2" xfId="0" applyNumberFormat="1" applyFill="1" applyBorder="1"/>
    <xf numFmtId="10" fontId="0" fillId="3" borderId="2" xfId="0" applyNumberFormat="1" applyFill="1" applyBorder="1"/>
    <xf numFmtId="0" fontId="0" fillId="3" borderId="4" xfId="0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right"/>
    </xf>
    <xf numFmtId="0" fontId="0" fillId="3" borderId="3" xfId="0" applyFill="1" applyBorder="1"/>
    <xf numFmtId="0" fontId="1" fillId="3" borderId="1" xfId="0" applyFont="1" applyFill="1" applyBorder="1" applyAlignment="1">
      <alignment horizontal="left"/>
    </xf>
    <xf numFmtId="165" fontId="1" fillId="3" borderId="0" xfId="0" applyNumberFormat="1" applyFont="1" applyFill="1"/>
    <xf numFmtId="6" fontId="1" fillId="3" borderId="2" xfId="0" applyNumberFormat="1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2" xfId="0" applyNumberFormat="1" applyFill="1" applyBorder="1"/>
    <xf numFmtId="10" fontId="0" fillId="2" borderId="2" xfId="0" applyNumberFormat="1" applyFill="1" applyBorder="1"/>
    <xf numFmtId="6" fontId="5" fillId="2" borderId="2" xfId="0" applyNumberFormat="1" applyFont="1" applyFill="1" applyBorder="1"/>
    <xf numFmtId="10" fontId="0" fillId="2" borderId="2" xfId="0" applyNumberFormat="1" applyFill="1" applyBorder="1" applyAlignment="1">
      <alignment horizontal="right"/>
    </xf>
    <xf numFmtId="0" fontId="1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tabSelected="1" zoomScale="70" zoomScaleNormal="70" workbookViewId="0">
      <selection activeCell="R14" sqref="R14"/>
    </sheetView>
  </sheetViews>
  <sheetFormatPr defaultRowHeight="15" x14ac:dyDescent="0.25"/>
  <cols>
    <col min="1" max="1" width="3.54296875" customWidth="1"/>
    <col min="2" max="2" width="23.90625" customWidth="1"/>
    <col min="3" max="3" width="12.1796875" customWidth="1"/>
    <col min="4" max="4" width="10.453125" customWidth="1"/>
    <col min="6" max="6" width="3.81640625" customWidth="1"/>
    <col min="7" max="7" width="23.6328125" customWidth="1"/>
    <col min="8" max="8" width="12.1796875" customWidth="1"/>
    <col min="9" max="9" width="9.26953125" customWidth="1"/>
    <col min="10" max="10" width="8.7265625" customWidth="1"/>
    <col min="11" max="11" width="3.7265625" customWidth="1"/>
    <col min="12" max="12" width="23.6328125" customWidth="1"/>
    <col min="13" max="13" width="12" customWidth="1"/>
    <col min="14" max="14" width="9.54296875" customWidth="1"/>
    <col min="15" max="15" width="8.7265625" customWidth="1"/>
    <col min="16" max="16" width="3.7265625" customWidth="1"/>
    <col min="19" max="19" width="10.90625" bestFit="1" customWidth="1"/>
  </cols>
  <sheetData>
    <row r="2" spans="1:16" ht="28.8" customHeight="1" x14ac:dyDescent="0.5">
      <c r="B2" s="14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39.6" customHeight="1" x14ac:dyDescent="0.45">
      <c r="B3" s="16" t="s">
        <v>31</v>
      </c>
      <c r="C3" s="17"/>
      <c r="D3" s="17"/>
      <c r="E3" s="15"/>
      <c r="F3" s="15"/>
      <c r="G3" s="18" t="s">
        <v>30</v>
      </c>
      <c r="H3" s="18"/>
      <c r="I3" s="18"/>
      <c r="J3" s="18"/>
      <c r="K3" s="18"/>
      <c r="L3" s="18"/>
      <c r="M3" s="15"/>
      <c r="N3" s="15"/>
      <c r="O3" s="15"/>
    </row>
    <row r="4" spans="1:16" ht="30.6" customHeight="1" x14ac:dyDescent="0.3">
      <c r="B4" s="15"/>
      <c r="C4" s="15"/>
      <c r="D4" s="15"/>
      <c r="E4" s="15"/>
      <c r="F4" s="15"/>
      <c r="G4" s="19" t="s">
        <v>29</v>
      </c>
      <c r="H4" s="15"/>
      <c r="I4" s="15"/>
      <c r="J4" s="15"/>
      <c r="K4" s="15"/>
      <c r="L4" s="15"/>
      <c r="M4" s="15"/>
      <c r="N4" s="15"/>
      <c r="O4" s="15"/>
    </row>
    <row r="5" spans="1:16" ht="15" customHeight="1" x14ac:dyDescent="0.35">
      <c r="C5" s="13"/>
      <c r="D5" s="13"/>
      <c r="E5" s="13"/>
      <c r="F5" s="5"/>
      <c r="G5" s="4"/>
    </row>
    <row r="7" spans="1:16" s="12" customFormat="1" ht="21" x14ac:dyDescent="0.4">
      <c r="A7" s="11"/>
      <c r="B7" s="20" t="s">
        <v>15</v>
      </c>
      <c r="C7" s="22"/>
      <c r="D7" s="21" t="s">
        <v>33</v>
      </c>
      <c r="E7" s="21"/>
      <c r="F7" s="37"/>
      <c r="G7" s="21" t="s">
        <v>16</v>
      </c>
      <c r="H7" s="22"/>
      <c r="I7" s="21" t="s">
        <v>33</v>
      </c>
      <c r="J7" s="21"/>
      <c r="K7" s="37"/>
      <c r="L7" s="21" t="s">
        <v>17</v>
      </c>
      <c r="M7" s="22"/>
      <c r="N7" s="21" t="s">
        <v>33</v>
      </c>
      <c r="O7" s="21"/>
      <c r="P7" s="36"/>
    </row>
    <row r="8" spans="1:16" ht="15.6" x14ac:dyDescent="0.3">
      <c r="A8" s="6"/>
      <c r="B8" s="23" t="s">
        <v>12</v>
      </c>
      <c r="C8" s="49">
        <v>3000</v>
      </c>
      <c r="D8" s="24"/>
      <c r="E8" s="24"/>
      <c r="F8" s="25"/>
      <c r="G8" s="23" t="s">
        <v>12</v>
      </c>
      <c r="H8" s="49">
        <v>3000</v>
      </c>
      <c r="I8" s="24"/>
      <c r="J8" s="24"/>
      <c r="K8" s="25"/>
      <c r="L8" s="23" t="s">
        <v>12</v>
      </c>
      <c r="M8" s="49">
        <v>3000</v>
      </c>
      <c r="N8" s="24"/>
      <c r="O8" s="24"/>
      <c r="P8" s="24"/>
    </row>
    <row r="9" spans="1:16" ht="15.6" x14ac:dyDescent="0.3">
      <c r="A9" s="6"/>
      <c r="B9" s="23" t="s">
        <v>27</v>
      </c>
      <c r="C9" s="50">
        <v>12</v>
      </c>
      <c r="D9" s="24"/>
      <c r="E9" s="24"/>
      <c r="F9" s="25"/>
      <c r="G9" s="23" t="s">
        <v>27</v>
      </c>
      <c r="H9" s="50">
        <v>12</v>
      </c>
      <c r="I9" s="24"/>
      <c r="J9" s="24"/>
      <c r="K9" s="25"/>
      <c r="L9" s="23" t="s">
        <v>27</v>
      </c>
      <c r="M9" s="50">
        <v>12</v>
      </c>
      <c r="N9" s="24"/>
      <c r="O9" s="24"/>
      <c r="P9" s="24"/>
    </row>
    <row r="10" spans="1:16" ht="15.6" x14ac:dyDescent="0.3">
      <c r="A10" s="6"/>
      <c r="B10" s="23" t="s">
        <v>28</v>
      </c>
      <c r="C10" s="50">
        <v>3</v>
      </c>
      <c r="D10" s="24"/>
      <c r="E10" s="24"/>
      <c r="F10" s="25"/>
      <c r="G10" s="23" t="s">
        <v>28</v>
      </c>
      <c r="H10" s="50">
        <v>3</v>
      </c>
      <c r="I10" s="24"/>
      <c r="J10" s="24"/>
      <c r="K10" s="25"/>
      <c r="L10" s="23" t="s">
        <v>28</v>
      </c>
      <c r="M10" s="50">
        <v>3</v>
      </c>
      <c r="N10" s="24"/>
      <c r="O10" s="24"/>
      <c r="P10" s="24"/>
    </row>
    <row r="11" spans="1:16" ht="15.6" x14ac:dyDescent="0.3">
      <c r="A11" s="6"/>
      <c r="B11" s="23" t="s">
        <v>23</v>
      </c>
      <c r="C11" s="51">
        <v>4</v>
      </c>
      <c r="D11" s="24"/>
      <c r="E11" s="24"/>
      <c r="F11" s="25"/>
      <c r="G11" s="23" t="s">
        <v>23</v>
      </c>
      <c r="H11" s="51">
        <v>4</v>
      </c>
      <c r="I11" s="24"/>
      <c r="J11" s="24"/>
      <c r="K11" s="25"/>
      <c r="L11" s="23" t="s">
        <v>24</v>
      </c>
      <c r="M11" s="51">
        <v>4</v>
      </c>
      <c r="N11" s="24"/>
      <c r="O11" s="24"/>
      <c r="P11" s="24"/>
    </row>
    <row r="12" spans="1:16" ht="15.6" x14ac:dyDescent="0.3">
      <c r="A12" s="6"/>
      <c r="B12" s="23" t="s">
        <v>14</v>
      </c>
      <c r="C12" s="52">
        <v>0.03</v>
      </c>
      <c r="D12" s="24"/>
      <c r="E12" s="24"/>
      <c r="F12" s="25"/>
      <c r="G12" s="23" t="s">
        <v>14</v>
      </c>
      <c r="H12" s="52">
        <v>0.03</v>
      </c>
      <c r="I12" s="24"/>
      <c r="J12" s="24"/>
      <c r="K12" s="25"/>
      <c r="L12" s="23" t="s">
        <v>14</v>
      </c>
      <c r="M12" s="52">
        <v>0.03</v>
      </c>
      <c r="N12" s="24"/>
      <c r="O12" s="24"/>
      <c r="P12" s="24"/>
    </row>
    <row r="13" spans="1:16" ht="15.6" x14ac:dyDescent="0.3">
      <c r="A13" s="6"/>
      <c r="B13" s="23" t="s">
        <v>36</v>
      </c>
      <c r="C13" s="53">
        <v>-10000</v>
      </c>
      <c r="D13" s="24"/>
      <c r="E13" s="24"/>
      <c r="F13" s="25"/>
      <c r="G13" s="23" t="s">
        <v>36</v>
      </c>
      <c r="H13" s="53">
        <v>-10000</v>
      </c>
      <c r="I13" s="24"/>
      <c r="J13" s="24"/>
      <c r="K13" s="25"/>
      <c r="L13" s="23" t="s">
        <v>36</v>
      </c>
      <c r="M13" s="53">
        <v>-10000</v>
      </c>
      <c r="N13" s="24"/>
      <c r="O13" s="24"/>
      <c r="P13" s="24"/>
    </row>
    <row r="14" spans="1:16" ht="15.6" x14ac:dyDescent="0.3">
      <c r="A14" s="6"/>
      <c r="B14" s="23" t="s">
        <v>21</v>
      </c>
      <c r="C14" s="52">
        <v>0.03</v>
      </c>
      <c r="D14" s="24"/>
      <c r="E14" s="24"/>
      <c r="F14" s="25"/>
      <c r="G14" s="23" t="s">
        <v>21</v>
      </c>
      <c r="H14" s="52">
        <v>0.03</v>
      </c>
      <c r="I14" s="24"/>
      <c r="J14" s="24"/>
      <c r="K14" s="25"/>
      <c r="L14" s="23" t="s">
        <v>21</v>
      </c>
      <c r="M14" s="52">
        <v>0.03</v>
      </c>
      <c r="N14" s="24"/>
      <c r="O14" s="24"/>
      <c r="P14" s="24"/>
    </row>
    <row r="15" spans="1:16" ht="15.6" x14ac:dyDescent="0.3">
      <c r="A15" s="6"/>
      <c r="B15" s="23" t="s">
        <v>22</v>
      </c>
      <c r="C15" s="54">
        <v>0.03</v>
      </c>
      <c r="D15" s="24"/>
      <c r="E15" s="24"/>
      <c r="F15" s="25"/>
      <c r="G15" s="23" t="s">
        <v>22</v>
      </c>
      <c r="H15" s="54">
        <v>0.03</v>
      </c>
      <c r="I15" s="24"/>
      <c r="J15" s="24"/>
      <c r="K15" s="25"/>
      <c r="L15" s="23" t="s">
        <v>22</v>
      </c>
      <c r="M15" s="54">
        <v>0.03</v>
      </c>
      <c r="N15" s="24"/>
      <c r="O15" s="24"/>
      <c r="P15" s="24"/>
    </row>
    <row r="16" spans="1:16" ht="15.6" x14ac:dyDescent="0.3">
      <c r="A16" s="6"/>
      <c r="B16" s="23"/>
      <c r="C16" s="39"/>
      <c r="D16" s="24"/>
      <c r="E16" s="24"/>
      <c r="F16" s="25"/>
      <c r="G16" s="23"/>
      <c r="H16" s="39"/>
      <c r="I16" s="24"/>
      <c r="J16" s="24"/>
      <c r="K16" s="25"/>
      <c r="L16" s="23"/>
      <c r="M16" s="39"/>
      <c r="N16" s="24"/>
      <c r="O16" s="24"/>
      <c r="P16" s="24"/>
    </row>
    <row r="17" spans="1:19" s="1" customFormat="1" ht="15.6" x14ac:dyDescent="0.3">
      <c r="A17" s="7"/>
      <c r="B17" s="41"/>
      <c r="C17" s="42" t="s">
        <v>13</v>
      </c>
      <c r="D17" s="43" t="s">
        <v>19</v>
      </c>
      <c r="E17" s="23"/>
      <c r="F17" s="27"/>
      <c r="G17" s="41"/>
      <c r="H17" s="44" t="s">
        <v>13</v>
      </c>
      <c r="I17" s="43" t="s">
        <v>19</v>
      </c>
      <c r="J17" s="23"/>
      <c r="K17" s="27"/>
      <c r="L17" s="45"/>
      <c r="M17" s="42" t="s">
        <v>13</v>
      </c>
      <c r="N17" s="46" t="s">
        <v>19</v>
      </c>
      <c r="O17" s="23"/>
      <c r="P17" s="47"/>
    </row>
    <row r="18" spans="1:19" s="3" customFormat="1" ht="15.6" customHeight="1" x14ac:dyDescent="0.3">
      <c r="A18" s="9"/>
      <c r="B18" s="23" t="s">
        <v>25</v>
      </c>
      <c r="C18" s="48">
        <f>-(C19*C11)</f>
        <v>-12000</v>
      </c>
      <c r="D18" s="28"/>
      <c r="E18" s="28"/>
      <c r="F18" s="29"/>
      <c r="G18" s="23" t="s">
        <v>25</v>
      </c>
      <c r="H18" s="48">
        <f>-(H19*H11)</f>
        <v>-12000</v>
      </c>
      <c r="I18" s="28"/>
      <c r="J18" s="28"/>
      <c r="K18" s="29"/>
      <c r="L18" s="23" t="s">
        <v>25</v>
      </c>
      <c r="M18" s="48">
        <f>-(M19*M11)</f>
        <v>-12000</v>
      </c>
      <c r="N18" s="28"/>
      <c r="O18" s="28"/>
      <c r="P18" s="28"/>
    </row>
    <row r="19" spans="1:19" x14ac:dyDescent="0.25">
      <c r="A19" s="6"/>
      <c r="B19" s="24" t="s">
        <v>0</v>
      </c>
      <c r="C19" s="38">
        <f>(C9*C8)/12</f>
        <v>3000</v>
      </c>
      <c r="D19" s="26">
        <f>(C10*C8)/12</f>
        <v>750</v>
      </c>
      <c r="E19" s="24"/>
      <c r="F19" s="25"/>
      <c r="G19" s="24" t="s">
        <v>0</v>
      </c>
      <c r="H19" s="38">
        <f>(H9*H8)/12</f>
        <v>3000</v>
      </c>
      <c r="I19" s="26">
        <f>(H10*H8)/12</f>
        <v>750</v>
      </c>
      <c r="J19" s="24"/>
      <c r="K19" s="25"/>
      <c r="L19" s="24" t="s">
        <v>0</v>
      </c>
      <c r="M19" s="38">
        <f>(M9*M8)/12</f>
        <v>3000</v>
      </c>
      <c r="N19" s="26">
        <f>(M10*M8)/12</f>
        <v>750</v>
      </c>
      <c r="O19" s="24"/>
      <c r="P19" s="24"/>
    </row>
    <row r="20" spans="1:19" x14ac:dyDescent="0.25">
      <c r="A20" s="6"/>
      <c r="B20" s="24" t="s">
        <v>1</v>
      </c>
      <c r="C20" s="38">
        <f>C19*(1+C12)</f>
        <v>3090</v>
      </c>
      <c r="D20" s="26">
        <f>D19</f>
        <v>750</v>
      </c>
      <c r="E20" s="24"/>
      <c r="F20" s="25"/>
      <c r="G20" s="24" t="s">
        <v>1</v>
      </c>
      <c r="H20" s="38">
        <f>H19*(1+H12)</f>
        <v>3090</v>
      </c>
      <c r="I20" s="26">
        <f>I19</f>
        <v>750</v>
      </c>
      <c r="J20" s="24"/>
      <c r="K20" s="25"/>
      <c r="L20" s="24" t="s">
        <v>1</v>
      </c>
      <c r="M20" s="38">
        <f>M19*(1+M12)</f>
        <v>3090</v>
      </c>
      <c r="N20" s="26">
        <f>N19</f>
        <v>750</v>
      </c>
      <c r="O20" s="24"/>
      <c r="P20" s="24"/>
    </row>
    <row r="21" spans="1:19" x14ac:dyDescent="0.25">
      <c r="A21" s="6"/>
      <c r="B21" s="24" t="s">
        <v>2</v>
      </c>
      <c r="C21" s="38">
        <f>C20*(1+C12)</f>
        <v>3182.7000000000003</v>
      </c>
      <c r="D21" s="26">
        <f>D20</f>
        <v>750</v>
      </c>
      <c r="E21" s="24"/>
      <c r="F21" s="25"/>
      <c r="G21" s="24" t="s">
        <v>2</v>
      </c>
      <c r="H21" s="38">
        <f>H20*(1+H12)</f>
        <v>3182.7000000000003</v>
      </c>
      <c r="I21" s="26">
        <f>I20</f>
        <v>750</v>
      </c>
      <c r="J21" s="24"/>
      <c r="K21" s="25"/>
      <c r="L21" s="24" t="s">
        <v>2</v>
      </c>
      <c r="M21" s="38">
        <f>M20*(1+M12)</f>
        <v>3182.7000000000003</v>
      </c>
      <c r="N21" s="26">
        <f>N20</f>
        <v>750</v>
      </c>
      <c r="O21" s="24"/>
      <c r="P21" s="24"/>
    </row>
    <row r="22" spans="1:19" x14ac:dyDescent="0.25">
      <c r="A22" s="6"/>
      <c r="B22" s="24" t="s">
        <v>3</v>
      </c>
      <c r="C22" s="38">
        <f>C21*(1+C12)</f>
        <v>3278.1810000000005</v>
      </c>
      <c r="D22" s="26">
        <f t="shared" ref="D22:D30" si="0">D21</f>
        <v>750</v>
      </c>
      <c r="E22" s="24"/>
      <c r="F22" s="25"/>
      <c r="G22" s="24" t="s">
        <v>3</v>
      </c>
      <c r="H22" s="38">
        <f>H21*(1+H12)</f>
        <v>3278.1810000000005</v>
      </c>
      <c r="I22" s="26">
        <f t="shared" ref="I22:I30" si="1">I21</f>
        <v>750</v>
      </c>
      <c r="J22" s="24"/>
      <c r="K22" s="25"/>
      <c r="L22" s="24" t="s">
        <v>3</v>
      </c>
      <c r="M22" s="38">
        <f>M21*(1+M12)</f>
        <v>3278.1810000000005</v>
      </c>
      <c r="N22" s="26">
        <f t="shared" ref="N22:N30" si="2">N21</f>
        <v>750</v>
      </c>
      <c r="O22" s="24"/>
      <c r="P22" s="24"/>
    </row>
    <row r="23" spans="1:19" x14ac:dyDescent="0.25">
      <c r="A23" s="6"/>
      <c r="B23" s="24" t="s">
        <v>4</v>
      </c>
      <c r="C23" s="38">
        <f>C22*(1+C12)</f>
        <v>3376.5264300000008</v>
      </c>
      <c r="D23" s="26">
        <f t="shared" si="0"/>
        <v>750</v>
      </c>
      <c r="E23" s="24"/>
      <c r="F23" s="25"/>
      <c r="G23" s="24" t="s">
        <v>4</v>
      </c>
      <c r="H23" s="38">
        <f>H22*(1+H12)</f>
        <v>3376.5264300000008</v>
      </c>
      <c r="I23" s="26">
        <f t="shared" si="1"/>
        <v>750</v>
      </c>
      <c r="J23" s="24"/>
      <c r="K23" s="25"/>
      <c r="L23" s="24" t="s">
        <v>4</v>
      </c>
      <c r="M23" s="38">
        <f>M22*(1+M12)</f>
        <v>3376.5264300000008</v>
      </c>
      <c r="N23" s="26">
        <f t="shared" si="2"/>
        <v>750</v>
      </c>
      <c r="O23" s="24"/>
      <c r="P23" s="24"/>
      <c r="Q23" s="10"/>
    </row>
    <row r="24" spans="1:19" x14ac:dyDescent="0.25">
      <c r="A24" s="6"/>
      <c r="B24" s="24" t="s">
        <v>5</v>
      </c>
      <c r="C24" s="38">
        <v>0</v>
      </c>
      <c r="D24" s="26">
        <v>0</v>
      </c>
      <c r="E24" s="24"/>
      <c r="F24" s="25"/>
      <c r="G24" s="24" t="s">
        <v>5</v>
      </c>
      <c r="H24" s="38">
        <v>0</v>
      </c>
      <c r="I24" s="26">
        <v>0</v>
      </c>
      <c r="J24" s="24"/>
      <c r="K24" s="25"/>
      <c r="L24" s="24" t="s">
        <v>5</v>
      </c>
      <c r="M24" s="38">
        <v>0</v>
      </c>
      <c r="N24" s="26">
        <v>0</v>
      </c>
      <c r="O24" s="24"/>
      <c r="P24" s="24"/>
    </row>
    <row r="25" spans="1:19" x14ac:dyDescent="0.25">
      <c r="A25" s="6"/>
      <c r="B25" s="24" t="s">
        <v>6</v>
      </c>
      <c r="C25" s="38">
        <f>C24*(1+C12)</f>
        <v>0</v>
      </c>
      <c r="D25" s="26">
        <f t="shared" si="0"/>
        <v>0</v>
      </c>
      <c r="E25" s="24"/>
      <c r="F25" s="25"/>
      <c r="G25" s="24" t="s">
        <v>6</v>
      </c>
      <c r="H25" s="38">
        <f>H24*(1+H12)</f>
        <v>0</v>
      </c>
      <c r="I25" s="26">
        <f t="shared" si="1"/>
        <v>0</v>
      </c>
      <c r="J25" s="24"/>
      <c r="K25" s="25"/>
      <c r="L25" s="24" t="s">
        <v>6</v>
      </c>
      <c r="M25" s="38">
        <f>M24*(1+M12)</f>
        <v>0</v>
      </c>
      <c r="N25" s="26">
        <f t="shared" si="2"/>
        <v>0</v>
      </c>
      <c r="O25" s="24"/>
      <c r="P25" s="24"/>
      <c r="S25" s="10"/>
    </row>
    <row r="26" spans="1:19" x14ac:dyDescent="0.25">
      <c r="A26" s="6"/>
      <c r="B26" s="24" t="s">
        <v>7</v>
      </c>
      <c r="C26" s="38">
        <f>C25*(1+C12)</f>
        <v>0</v>
      </c>
      <c r="D26" s="26">
        <f t="shared" si="0"/>
        <v>0</v>
      </c>
      <c r="E26" s="24"/>
      <c r="F26" s="25"/>
      <c r="G26" s="24" t="s">
        <v>7</v>
      </c>
      <c r="H26" s="38">
        <f>H25*(1+H12)</f>
        <v>0</v>
      </c>
      <c r="I26" s="26">
        <f t="shared" si="1"/>
        <v>0</v>
      </c>
      <c r="J26" s="24"/>
      <c r="K26" s="25"/>
      <c r="L26" s="24" t="s">
        <v>7</v>
      </c>
      <c r="M26" s="38">
        <f>M25*(1+M12)</f>
        <v>0</v>
      </c>
      <c r="N26" s="26">
        <f t="shared" si="2"/>
        <v>0</v>
      </c>
      <c r="O26" s="24"/>
      <c r="P26" s="24"/>
    </row>
    <row r="27" spans="1:19" x14ac:dyDescent="0.25">
      <c r="A27" s="6"/>
      <c r="B27" s="24" t="s">
        <v>8</v>
      </c>
      <c r="C27" s="38">
        <f>C26*(1+C12)</f>
        <v>0</v>
      </c>
      <c r="D27" s="26">
        <f t="shared" si="0"/>
        <v>0</v>
      </c>
      <c r="E27" s="24"/>
      <c r="F27" s="25"/>
      <c r="G27" s="24" t="s">
        <v>8</v>
      </c>
      <c r="H27" s="38">
        <f>H26*(1+H12)</f>
        <v>0</v>
      </c>
      <c r="I27" s="26">
        <f t="shared" si="1"/>
        <v>0</v>
      </c>
      <c r="J27" s="24"/>
      <c r="K27" s="25"/>
      <c r="L27" s="24" t="s">
        <v>8</v>
      </c>
      <c r="M27" s="38">
        <f>M26*(1+M12)</f>
        <v>0</v>
      </c>
      <c r="N27" s="26">
        <f t="shared" si="2"/>
        <v>0</v>
      </c>
      <c r="O27" s="24"/>
      <c r="P27" s="24"/>
    </row>
    <row r="28" spans="1:19" x14ac:dyDescent="0.25">
      <c r="A28" s="6"/>
      <c r="B28" s="24" t="s">
        <v>9</v>
      </c>
      <c r="C28" s="38">
        <f>C27*(1+C12)</f>
        <v>0</v>
      </c>
      <c r="D28" s="26">
        <f t="shared" si="0"/>
        <v>0</v>
      </c>
      <c r="E28" s="24"/>
      <c r="F28" s="25"/>
      <c r="G28" s="24" t="s">
        <v>9</v>
      </c>
      <c r="H28" s="38">
        <f>H27*(1+H12)</f>
        <v>0</v>
      </c>
      <c r="I28" s="26">
        <f t="shared" si="1"/>
        <v>0</v>
      </c>
      <c r="J28" s="24"/>
      <c r="K28" s="25"/>
      <c r="L28" s="24" t="s">
        <v>9</v>
      </c>
      <c r="M28" s="38">
        <f>M27*(1+M12)</f>
        <v>0</v>
      </c>
      <c r="N28" s="26">
        <f t="shared" si="2"/>
        <v>0</v>
      </c>
      <c r="O28" s="24"/>
      <c r="P28" s="24"/>
    </row>
    <row r="29" spans="1:19" x14ac:dyDescent="0.25">
      <c r="A29" s="6"/>
      <c r="B29" s="24" t="s">
        <v>10</v>
      </c>
      <c r="C29" s="38">
        <f>C28*(1+C12)</f>
        <v>0</v>
      </c>
      <c r="D29" s="26">
        <f t="shared" si="0"/>
        <v>0</v>
      </c>
      <c r="E29" s="24"/>
      <c r="F29" s="25"/>
      <c r="G29" s="24" t="s">
        <v>10</v>
      </c>
      <c r="H29" s="38">
        <f>H28*(1+H12)</f>
        <v>0</v>
      </c>
      <c r="I29" s="26">
        <f t="shared" si="1"/>
        <v>0</v>
      </c>
      <c r="J29" s="24"/>
      <c r="K29" s="25"/>
      <c r="L29" s="24" t="s">
        <v>10</v>
      </c>
      <c r="M29" s="38">
        <f>M28*(1+M12)</f>
        <v>0</v>
      </c>
      <c r="N29" s="26">
        <f t="shared" si="2"/>
        <v>0</v>
      </c>
      <c r="O29" s="24"/>
      <c r="P29" s="24"/>
    </row>
    <row r="30" spans="1:19" s="2" customFormat="1" x14ac:dyDescent="0.25">
      <c r="A30" s="6"/>
      <c r="B30" s="30" t="s">
        <v>11</v>
      </c>
      <c r="C30" s="38">
        <f>C29*(1+C12)</f>
        <v>0</v>
      </c>
      <c r="D30" s="31">
        <f t="shared" si="0"/>
        <v>0</v>
      </c>
      <c r="E30" s="30"/>
      <c r="F30" s="25"/>
      <c r="G30" s="30" t="s">
        <v>11</v>
      </c>
      <c r="H30" s="38">
        <f>H29*(1+H12)</f>
        <v>0</v>
      </c>
      <c r="I30" s="31">
        <f t="shared" si="1"/>
        <v>0</v>
      </c>
      <c r="J30" s="30"/>
      <c r="K30" s="25"/>
      <c r="L30" s="30" t="s">
        <v>11</v>
      </c>
      <c r="M30" s="38">
        <f>M29*(1+M12)</f>
        <v>0</v>
      </c>
      <c r="N30" s="31">
        <f t="shared" si="2"/>
        <v>0</v>
      </c>
      <c r="O30" s="30"/>
      <c r="P30" s="30"/>
    </row>
    <row r="31" spans="1:19" x14ac:dyDescent="0.25">
      <c r="A31" s="6"/>
      <c r="B31" s="32"/>
      <c r="C31" s="40"/>
      <c r="D31" s="32"/>
      <c r="E31" s="24"/>
      <c r="F31" s="25"/>
      <c r="G31" s="32"/>
      <c r="H31" s="40"/>
      <c r="I31" s="32"/>
      <c r="J31" s="24"/>
      <c r="K31" s="25"/>
      <c r="L31" s="32"/>
      <c r="M31" s="40"/>
      <c r="N31" s="32"/>
      <c r="O31" s="24"/>
      <c r="P31" s="24"/>
    </row>
    <row r="32" spans="1:19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2:17" s="1" customFormat="1" ht="15.6" x14ac:dyDescent="0.3">
      <c r="B33" s="23" t="s">
        <v>35</v>
      </c>
      <c r="C33" s="33">
        <f>(SUM(C19:C30)*12)-C13+C18</f>
        <v>189128.88916000002</v>
      </c>
      <c r="D33" s="23"/>
      <c r="E33" s="23"/>
      <c r="F33" s="23"/>
      <c r="G33" s="23" t="s">
        <v>35</v>
      </c>
      <c r="H33" s="33">
        <f>(SUM(H19:H30)*12)-H13+H18</f>
        <v>189128.88916000002</v>
      </c>
      <c r="I33" s="23"/>
      <c r="J33" s="23"/>
      <c r="K33" s="23"/>
      <c r="L33" s="23" t="s">
        <v>35</v>
      </c>
      <c r="M33" s="33">
        <f>(SUM(M19:M30)*12)-M13+M18</f>
        <v>189128.88916000002</v>
      </c>
      <c r="N33" s="23"/>
      <c r="O33" s="23"/>
      <c r="P33" s="23"/>
      <c r="Q33" s="8"/>
    </row>
    <row r="34" spans="2:17" s="1" customFormat="1" ht="16.2" thickBot="1" x14ac:dyDescent="0.35">
      <c r="B34" s="55" t="s">
        <v>20</v>
      </c>
      <c r="C34" s="34">
        <f>C33*C14</f>
        <v>5673.8666748000005</v>
      </c>
      <c r="D34" s="23"/>
      <c r="E34" s="23"/>
      <c r="F34" s="23"/>
      <c r="G34" s="55" t="s">
        <v>20</v>
      </c>
      <c r="H34" s="34">
        <f>H33*H14</f>
        <v>5673.8666748000005</v>
      </c>
      <c r="I34" s="23"/>
      <c r="J34" s="23"/>
      <c r="K34" s="23"/>
      <c r="L34" s="55" t="s">
        <v>20</v>
      </c>
      <c r="M34" s="34">
        <f>M33*M14</f>
        <v>5673.8666748000005</v>
      </c>
      <c r="N34" s="23"/>
      <c r="O34" s="23"/>
      <c r="P34" s="23"/>
    </row>
    <row r="35" spans="2:17" s="1" customFormat="1" ht="16.2" thickTop="1" x14ac:dyDescent="0.3">
      <c r="B35" s="23" t="s">
        <v>34</v>
      </c>
      <c r="C35" s="33">
        <f>C33-C34</f>
        <v>183455.02248520002</v>
      </c>
      <c r="D35" s="23"/>
      <c r="E35" s="23"/>
      <c r="F35" s="23"/>
      <c r="G35" s="23" t="s">
        <v>34</v>
      </c>
      <c r="H35" s="33">
        <f>H33-H34</f>
        <v>183455.02248520002</v>
      </c>
      <c r="I35" s="23"/>
      <c r="J35" s="23"/>
      <c r="K35" s="23"/>
      <c r="L35" s="23" t="s">
        <v>34</v>
      </c>
      <c r="M35" s="33">
        <f>M33-M34</f>
        <v>183455.02248520002</v>
      </c>
      <c r="N35" s="23"/>
      <c r="O35" s="23"/>
      <c r="P35" s="23"/>
    </row>
    <row r="36" spans="2:17" s="1" customFormat="1" ht="15.6" x14ac:dyDescent="0.3">
      <c r="B36" s="23"/>
      <c r="C36" s="35"/>
      <c r="D36" s="35"/>
      <c r="E36" s="23"/>
      <c r="F36" s="23"/>
      <c r="G36" s="23"/>
      <c r="H36" s="35"/>
      <c r="I36" s="23"/>
      <c r="J36" s="23"/>
      <c r="K36" s="23"/>
      <c r="L36" s="23"/>
      <c r="M36" s="35"/>
      <c r="N36" s="23"/>
      <c r="O36" s="23"/>
      <c r="P36" s="23"/>
    </row>
    <row r="37" spans="2:17" ht="15.6" x14ac:dyDescent="0.3">
      <c r="B37" s="23" t="s">
        <v>18</v>
      </c>
      <c r="C37" s="35">
        <f>12*NPV(C15,C19:C30)+C13+C18-C34</f>
        <v>147083.41487859807</v>
      </c>
      <c r="D37" s="24"/>
      <c r="E37" s="24"/>
      <c r="F37" s="24"/>
      <c r="G37" s="23" t="s">
        <v>18</v>
      </c>
      <c r="H37" s="35">
        <f>12*NPV(H15,H19:H30)+H18+13-H34</f>
        <v>157096.41487859807</v>
      </c>
      <c r="I37" s="24"/>
      <c r="J37" s="24"/>
      <c r="K37" s="24"/>
      <c r="L37" s="23" t="s">
        <v>18</v>
      </c>
      <c r="M37" s="33">
        <f>12*NPV(M15,M19:M30)-M18-M13-M34</f>
        <v>191083.41487859807</v>
      </c>
      <c r="N37" s="24"/>
      <c r="O37" s="24"/>
      <c r="P37" s="24"/>
    </row>
    <row r="39" spans="2:17" x14ac:dyDescent="0.25">
      <c r="I39" t="s">
        <v>26</v>
      </c>
    </row>
  </sheetData>
  <pageMargins left="0.25" right="0.25" top="0.75" bottom="0.75" header="0.3" footer="0.3"/>
  <pageSetup scale="63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</cp:lastModifiedBy>
  <cp:lastPrinted>2015-08-21T01:29:31Z</cp:lastPrinted>
  <dcterms:created xsi:type="dcterms:W3CDTF">2014-09-27T19:21:01Z</dcterms:created>
  <dcterms:modified xsi:type="dcterms:W3CDTF">2015-08-21T01:35:51Z</dcterms:modified>
</cp:coreProperties>
</file>